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0260" windowHeight="11985" activeTab="0"/>
  </bookViews>
  <sheets>
    <sheet name="高炉スラグ生産量" sheetId="1" r:id="rId1"/>
    <sheet name="製鋼スラグ生産量" sheetId="2" r:id="rId2"/>
  </sheets>
  <definedNames>
    <definedName name="_xlfn._FV" hidden="1">#NAME?</definedName>
    <definedName name="_xlnm.Print_Area" localSheetId="0">'高炉スラグ生産量'!$A$1:$L$43</definedName>
    <definedName name="_xlnm.Print_Area" localSheetId="1">'製鋼スラグ生産量'!$A$1:$L$38</definedName>
  </definedNames>
  <calcPr fullCalcOnLoad="1"/>
</workbook>
</file>

<file path=xl/sharedStrings.xml><?xml version="1.0" encoding="utf-8"?>
<sst xmlns="http://schemas.openxmlformats.org/spreadsheetml/2006/main" count="134" uniqueCount="82">
  <si>
    <t>単位　：　千トン</t>
  </si>
  <si>
    <t>数  量</t>
  </si>
  <si>
    <t>生</t>
  </si>
  <si>
    <t xml:space="preserve"> 徐冷スラグ</t>
  </si>
  <si>
    <t>産</t>
  </si>
  <si>
    <t>量</t>
  </si>
  <si>
    <t xml:space="preserve">       計</t>
  </si>
  <si>
    <t>外</t>
  </si>
  <si>
    <t xml:space="preserve">                  計</t>
  </si>
  <si>
    <t>利</t>
  </si>
  <si>
    <t>販</t>
  </si>
  <si>
    <t>用</t>
  </si>
  <si>
    <t xml:space="preserve"> 合    計</t>
  </si>
  <si>
    <t>構成比</t>
  </si>
  <si>
    <t>数   量</t>
  </si>
  <si>
    <t>粗</t>
  </si>
  <si>
    <t>転炉鋼</t>
  </si>
  <si>
    <t>鋼</t>
  </si>
  <si>
    <t>電気炉鋼</t>
  </si>
  <si>
    <t xml:space="preserve">   計</t>
  </si>
  <si>
    <t>転炉スラグ</t>
  </si>
  <si>
    <t>電気炉スラグ</t>
  </si>
  <si>
    <t>道路用</t>
  </si>
  <si>
    <t>セメント用</t>
  </si>
  <si>
    <t>地盤改良材</t>
  </si>
  <si>
    <t>土木用</t>
  </si>
  <si>
    <t>加工用原料</t>
  </si>
  <si>
    <t>使</t>
  </si>
  <si>
    <t xml:space="preserve">        小   計</t>
  </si>
  <si>
    <t>埋</t>
  </si>
  <si>
    <t>立</t>
  </si>
  <si>
    <t>等</t>
  </si>
  <si>
    <t xml:space="preserve">  小   計</t>
  </si>
  <si>
    <t xml:space="preserve">    その他利用の合計。</t>
  </si>
  <si>
    <t>数量</t>
  </si>
  <si>
    <t>率（％）</t>
  </si>
  <si>
    <t>所</t>
  </si>
  <si>
    <t>内</t>
  </si>
  <si>
    <t>上期</t>
  </si>
  <si>
    <t>下期</t>
  </si>
  <si>
    <t>計</t>
  </si>
  <si>
    <t>数量</t>
  </si>
  <si>
    <t>②粗鋼生産量は経済産業省「鉄鋼・非鉄金属・金属製品統計月報」による。</t>
  </si>
  <si>
    <t xml:space="preserve"> 水砕スラグ</t>
  </si>
  <si>
    <t>対前年度同期比</t>
  </si>
  <si>
    <t>所内使用   徐冷</t>
  </si>
  <si>
    <t>合計（総出荷量）</t>
  </si>
  <si>
    <t>再使用</t>
  </si>
  <si>
    <t>注：  ①道路用には鉄道用を、セメント用には輸出を含む。その他用は、肥料・土壌改良材、</t>
  </si>
  <si>
    <t>対前年同期比</t>
  </si>
  <si>
    <t>産</t>
  </si>
  <si>
    <t>その他</t>
  </si>
  <si>
    <t>数量</t>
  </si>
  <si>
    <t>率（％）</t>
  </si>
  <si>
    <t>(％)</t>
  </si>
  <si>
    <t>-</t>
  </si>
  <si>
    <t>-</t>
  </si>
  <si>
    <t>注 ①道路用には鉄道用を含む。その他用は、肥料・土壌改良用材、コンクリート用、建築用、</t>
  </si>
  <si>
    <t xml:space="preserve"> </t>
  </si>
  <si>
    <t>構成比</t>
  </si>
  <si>
    <t xml:space="preserve">  ( ％ )</t>
  </si>
  <si>
    <t xml:space="preserve"> 道路用      徐冷</t>
  </si>
  <si>
    <t xml:space="preserve">                水砕</t>
  </si>
  <si>
    <t xml:space="preserve">                 計</t>
  </si>
  <si>
    <t xml:space="preserve"> 地盤改良材徐冷</t>
  </si>
  <si>
    <t xml:space="preserve"> ｺﾝｸﾘｰﾄ用  徐冷</t>
  </si>
  <si>
    <t xml:space="preserve"> その他      徐冷</t>
  </si>
  <si>
    <t xml:space="preserve">                徐冷</t>
  </si>
  <si>
    <t>　　　　　     水砕</t>
  </si>
  <si>
    <t>　　　　　　 　水砕</t>
  </si>
  <si>
    <t xml:space="preserve">           建築用、その他利用の合計。</t>
  </si>
  <si>
    <t xml:space="preserve">       ②銑鉄生産量は経済産業省「鉄鋼・非鉄金属・金属製品統計月報」による。</t>
  </si>
  <si>
    <t xml:space="preserve"> 土木用      徐冷</t>
  </si>
  <si>
    <t xml:space="preserve"> セメント用  徐冷</t>
  </si>
  <si>
    <t xml:space="preserve">    銑　鉄　生　産　量</t>
  </si>
  <si>
    <t>平成27年度</t>
  </si>
  <si>
    <t>-</t>
  </si>
  <si>
    <t>表１　平成30年度上期高炉スラグ生産量及び利用量</t>
  </si>
  <si>
    <t>平成28年度</t>
  </si>
  <si>
    <t>平成29年度</t>
  </si>
  <si>
    <t>平成30年度上期</t>
  </si>
  <si>
    <t>表２   平成30年度上期製鋼スラグ生産量及び利用量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</si>
</sst>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0.0;&quot;△ &quot;0.0"/>
    <numFmt numFmtId="179" formatCode="#,##0;&quot;△ &quot;#,##0"/>
    <numFmt numFmtId="180" formatCode="#,##0.0_ "/>
    <numFmt numFmtId="181" formatCode="#,##0_);\(#,##0\)"/>
    <numFmt numFmtId="182" formatCode="0.0_);\(0.0\)"/>
    <numFmt numFmtId="183" formatCode="0_);\(0\)"/>
    <numFmt numFmtId="184" formatCode="0_);[Red]\(0\)"/>
    <numFmt numFmtId="185" formatCode="0.0_);[Red]\(0.0\)"/>
    <numFmt numFmtId="186" formatCode="#,##0_);[Red]\(#,##0\)"/>
    <numFmt numFmtId="187" formatCode="#,##0.0_);[Red]\(#,##0.0\)"/>
    <numFmt numFmtId="188" formatCode="#,##0_ "/>
    <numFmt numFmtId="189" formatCode="#,##0.0_);\(#,##0.0\)"/>
    <numFmt numFmtId="190" formatCode="0_ "/>
    <numFmt numFmtId="191" formatCode="#,##0.0;[Red]#,##0.0"/>
    <numFmt numFmtId="192" formatCode="#,##0.0;&quot;△ &quot;#,##0.0"/>
    <numFmt numFmtId="193" formatCode="0.0%"/>
    <numFmt numFmtId="194" formatCode="0.0;&quot;▲ &quot;0.0"/>
    <numFmt numFmtId="195" formatCode="#,##0;&quot;▲ &quot;#,##0"/>
    <numFmt numFmtId="196" formatCode="#,##0.0;&quot;▲ &quot;#,##0.0"/>
    <numFmt numFmtId="197" formatCode="0;&quot;▲ &quot;0"/>
    <numFmt numFmtId="198" formatCode="#,##0.00_ "/>
    <numFmt numFmtId="199" formatCode="#,##0.000_ "/>
    <numFmt numFmtId="200" formatCode="yyyy&quot;年&quot;mm&quot;月&quot;"/>
    <numFmt numFmtId="201" formatCode="#,##0.00;&quot;▲ &quot;#,##0.00"/>
    <numFmt numFmtId="202" formatCode="#,##0.000;&quot;▲ &quot;#,##0.000"/>
    <numFmt numFmtId="203" formatCode="0.000"/>
    <numFmt numFmtId="204" formatCode="#,##0\ ;&quot;▲ &quot;#,##0\ ;&quot;- &quot;"/>
    <numFmt numFmtId="205" formatCode="&quot;-&quot;;&quot;-&quot;"/>
    <numFmt numFmtId="206" formatCode="&quot;・&quot;;&quot;・&quot;"/>
    <numFmt numFmtId="207" formatCode="\-"/>
    <numFmt numFmtId="208" formatCode="#,##0.0;\-#,##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sz val="9.5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9.5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center"/>
      <protection/>
    </xf>
    <xf numFmtId="0" fontId="23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86" fontId="0" fillId="0" borderId="15" xfId="0" applyNumberFormat="1" applyFont="1" applyFill="1" applyBorder="1" applyAlignment="1">
      <alignment vertical="center"/>
    </xf>
    <xf numFmtId="188" fontId="0" fillId="0" borderId="14" xfId="0" applyNumberFormat="1" applyFill="1" applyBorder="1" applyAlignment="1">
      <alignment vertical="center"/>
    </xf>
    <xf numFmtId="188" fontId="1" fillId="24" borderId="15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186" fontId="0" fillId="0" borderId="16" xfId="0" applyNumberFormat="1" applyFont="1" applyFill="1" applyBorder="1" applyAlignment="1">
      <alignment vertical="center"/>
    </xf>
    <xf numFmtId="188" fontId="1" fillId="25" borderId="17" xfId="0" applyNumberFormat="1" applyFont="1" applyFill="1" applyBorder="1" applyAlignment="1">
      <alignment vertical="center"/>
    </xf>
    <xf numFmtId="188" fontId="0" fillId="0" borderId="0" xfId="0" applyNumberFormat="1" applyFill="1" applyBorder="1" applyAlignment="1">
      <alignment vertical="center"/>
    </xf>
    <xf numFmtId="186" fontId="0" fillId="0" borderId="16" xfId="0" applyNumberFormat="1" applyFont="1" applyBorder="1" applyAlignment="1">
      <alignment vertical="center"/>
    </xf>
    <xf numFmtId="188" fontId="1" fillId="24" borderId="17" xfId="0" applyNumberFormat="1" applyFont="1" applyFill="1" applyBorder="1" applyAlignment="1">
      <alignment vertical="center"/>
    </xf>
    <xf numFmtId="188" fontId="0" fillId="0" borderId="16" xfId="0" applyNumberFormat="1" applyFill="1" applyBorder="1" applyAlignment="1">
      <alignment vertical="center"/>
    </xf>
    <xf numFmtId="188" fontId="1" fillId="24" borderId="16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186" fontId="0" fillId="0" borderId="18" xfId="0" applyNumberFormat="1" applyFont="1" applyBorder="1" applyAlignment="1">
      <alignment vertical="center"/>
    </xf>
    <xf numFmtId="188" fontId="1" fillId="24" borderId="18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186" fontId="0" fillId="0" borderId="16" xfId="0" applyNumberFormat="1" applyFont="1" applyFill="1" applyBorder="1" applyAlignment="1">
      <alignment horizontal="right" vertical="center"/>
    </xf>
    <xf numFmtId="186" fontId="0" fillId="0" borderId="16" xfId="0" applyNumberFormat="1" applyFont="1" applyBorder="1" applyAlignment="1">
      <alignment horizontal="right" vertical="center"/>
    </xf>
    <xf numFmtId="188" fontId="0" fillId="0" borderId="14" xfId="0" applyNumberFormat="1" applyFont="1" applyFill="1" applyBorder="1" applyAlignment="1">
      <alignment vertical="center"/>
    </xf>
    <xf numFmtId="188" fontId="0" fillId="0" borderId="0" xfId="0" applyNumberFormat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5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17" xfId="0" applyNumberFormat="1" applyFont="1" applyFill="1" applyBorder="1" applyAlignment="1">
      <alignment vertical="center"/>
    </xf>
    <xf numFmtId="188" fontId="0" fillId="0" borderId="17" xfId="0" applyNumberFormat="1" applyFill="1" applyBorder="1" applyAlignment="1">
      <alignment vertical="center"/>
    </xf>
    <xf numFmtId="188" fontId="0" fillId="0" borderId="18" xfId="0" applyNumberFormat="1" applyFill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6" xfId="0" applyNumberFormat="1" applyBorder="1" applyAlignment="1">
      <alignment vertical="center"/>
    </xf>
    <xf numFmtId="188" fontId="0" fillId="0" borderId="15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42" applyNumberFormat="1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7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8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188" fontId="33" fillId="24" borderId="15" xfId="0" applyNumberFormat="1" applyFont="1" applyFill="1" applyBorder="1" applyAlignment="1">
      <alignment vertical="center"/>
    </xf>
    <xf numFmtId="195" fontId="31" fillId="0" borderId="15" xfId="0" applyNumberFormat="1" applyFont="1" applyBorder="1" applyAlignment="1">
      <alignment vertical="center"/>
    </xf>
    <xf numFmtId="194" fontId="31" fillId="0" borderId="21" xfId="0" applyNumberFormat="1" applyFont="1" applyBorder="1" applyAlignment="1">
      <alignment horizontal="right" vertical="center"/>
    </xf>
    <xf numFmtId="176" fontId="31" fillId="0" borderId="18" xfId="0" applyNumberFormat="1" applyFont="1" applyBorder="1" applyAlignment="1">
      <alignment vertical="center"/>
    </xf>
    <xf numFmtId="188" fontId="33" fillId="24" borderId="17" xfId="0" applyNumberFormat="1" applyFont="1" applyFill="1" applyBorder="1" applyAlignment="1">
      <alignment vertical="center"/>
    </xf>
    <xf numFmtId="195" fontId="31" fillId="0" borderId="17" xfId="0" applyNumberFormat="1" applyFont="1" applyBorder="1" applyAlignment="1">
      <alignment vertical="center"/>
    </xf>
    <xf numFmtId="194" fontId="31" fillId="0" borderId="19" xfId="0" applyNumberFormat="1" applyFont="1" applyBorder="1" applyAlignment="1">
      <alignment horizontal="right" vertical="center"/>
    </xf>
    <xf numFmtId="176" fontId="31" fillId="0" borderId="16" xfId="0" applyNumberFormat="1" applyFont="1" applyBorder="1" applyAlignment="1">
      <alignment vertical="center"/>
    </xf>
    <xf numFmtId="188" fontId="33" fillId="24" borderId="16" xfId="0" applyNumberFormat="1" applyFont="1" applyFill="1" applyBorder="1" applyAlignment="1">
      <alignment vertical="center"/>
    </xf>
    <xf numFmtId="195" fontId="31" fillId="0" borderId="16" xfId="0" applyNumberFormat="1" applyFont="1" applyBorder="1" applyAlignment="1">
      <alignment vertical="center"/>
    </xf>
    <xf numFmtId="188" fontId="33" fillId="24" borderId="18" xfId="0" applyNumberFormat="1" applyFont="1" applyFill="1" applyBorder="1" applyAlignment="1">
      <alignment vertical="center"/>
    </xf>
    <xf numFmtId="195" fontId="31" fillId="0" borderId="18" xfId="0" applyNumberFormat="1" applyFont="1" applyBorder="1" applyAlignment="1">
      <alignment vertical="center"/>
    </xf>
    <xf numFmtId="194" fontId="31" fillId="0" borderId="19" xfId="0" applyNumberFormat="1" applyFont="1" applyBorder="1" applyAlignment="1">
      <alignment horizontal="center" vertical="center"/>
    </xf>
    <xf numFmtId="188" fontId="33" fillId="0" borderId="0" xfId="0" applyNumberFormat="1" applyFont="1" applyFill="1" applyBorder="1" applyAlignment="1">
      <alignment vertical="center"/>
    </xf>
    <xf numFmtId="195" fontId="31" fillId="0" borderId="0" xfId="0" applyNumberFormat="1" applyFont="1" applyBorder="1" applyAlignment="1">
      <alignment vertical="center"/>
    </xf>
    <xf numFmtId="194" fontId="31" fillId="0" borderId="0" xfId="0" applyNumberFormat="1" applyFont="1" applyBorder="1" applyAlignment="1">
      <alignment horizontal="right" vertical="center"/>
    </xf>
    <xf numFmtId="176" fontId="31" fillId="0" borderId="0" xfId="0" applyNumberFormat="1" applyFont="1" applyBorder="1" applyAlignment="1">
      <alignment vertical="center"/>
    </xf>
    <xf numFmtId="179" fontId="31" fillId="0" borderId="0" xfId="0" applyNumberFormat="1" applyFont="1" applyBorder="1" applyAlignment="1">
      <alignment horizontal="right" vertical="center"/>
    </xf>
    <xf numFmtId="176" fontId="31" fillId="0" borderId="0" xfId="0" applyNumberFormat="1" applyFont="1" applyBorder="1" applyAlignment="1">
      <alignment horizontal="right" vertical="center"/>
    </xf>
    <xf numFmtId="0" fontId="31" fillId="0" borderId="17" xfId="0" applyFont="1" applyBorder="1" applyAlignment="1">
      <alignment horizontal="center" vertical="center"/>
    </xf>
    <xf numFmtId="0" fontId="33" fillId="25" borderId="15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195" fontId="31" fillId="0" borderId="16" xfId="0" applyNumberFormat="1" applyFont="1" applyBorder="1" applyAlignment="1">
      <alignment horizontal="right" vertical="center"/>
    </xf>
    <xf numFmtId="194" fontId="31" fillId="0" borderId="19" xfId="42" applyNumberFormat="1" applyFont="1" applyBorder="1" applyAlignment="1">
      <alignment horizontal="right" vertical="center"/>
    </xf>
    <xf numFmtId="176" fontId="31" fillId="0" borderId="16" xfId="42" applyNumberFormat="1" applyFont="1" applyBorder="1" applyAlignment="1">
      <alignment vertical="center"/>
    </xf>
    <xf numFmtId="195" fontId="31" fillId="0" borderId="17" xfId="0" applyNumberFormat="1" applyFont="1" applyBorder="1" applyAlignment="1">
      <alignment horizontal="right" vertical="center"/>
    </xf>
    <xf numFmtId="194" fontId="31" fillId="0" borderId="20" xfId="42" applyNumberFormat="1" applyFont="1" applyBorder="1" applyAlignment="1">
      <alignment horizontal="right" vertical="center"/>
    </xf>
    <xf numFmtId="176" fontId="31" fillId="0" borderId="17" xfId="0" applyNumberFormat="1" applyFont="1" applyBorder="1" applyAlignment="1">
      <alignment vertical="center"/>
    </xf>
    <xf numFmtId="195" fontId="31" fillId="0" borderId="18" xfId="0" applyNumberFormat="1" applyFont="1" applyBorder="1" applyAlignment="1">
      <alignment horizontal="right" vertical="center"/>
    </xf>
    <xf numFmtId="194" fontId="31" fillId="0" borderId="21" xfId="42" applyNumberFormat="1" applyFont="1" applyBorder="1" applyAlignment="1">
      <alignment horizontal="right" vertical="center"/>
    </xf>
    <xf numFmtId="188" fontId="33" fillId="25" borderId="17" xfId="0" applyNumberFormat="1" applyFont="1" applyFill="1" applyBorder="1" applyAlignment="1">
      <alignment vertical="center"/>
    </xf>
    <xf numFmtId="176" fontId="31" fillId="0" borderId="16" xfId="0" applyNumberFormat="1" applyFont="1" applyFill="1" applyBorder="1" applyAlignment="1">
      <alignment vertical="center"/>
    </xf>
    <xf numFmtId="195" fontId="31" fillId="0" borderId="15" xfId="0" applyNumberFormat="1" applyFont="1" applyBorder="1" applyAlignment="1">
      <alignment horizontal="right" vertical="center"/>
    </xf>
    <xf numFmtId="194" fontId="31" fillId="0" borderId="24" xfId="42" applyNumberFormat="1" applyFont="1" applyBorder="1" applyAlignment="1">
      <alignment horizontal="right" vertical="center"/>
    </xf>
    <xf numFmtId="176" fontId="31" fillId="0" borderId="15" xfId="0" applyNumberFormat="1" applyFont="1" applyBorder="1" applyAlignment="1">
      <alignment vertical="center"/>
    </xf>
    <xf numFmtId="194" fontId="34" fillId="0" borderId="19" xfId="42" applyNumberFormat="1" applyFont="1" applyBorder="1" applyAlignment="1">
      <alignment horizontal="right" vertical="center"/>
    </xf>
    <xf numFmtId="195" fontId="31" fillId="0" borderId="22" xfId="0" applyNumberFormat="1" applyFont="1" applyBorder="1" applyAlignment="1">
      <alignment horizontal="right" vertical="center"/>
    </xf>
    <xf numFmtId="194" fontId="31" fillId="0" borderId="15" xfId="42" applyNumberFormat="1" applyFont="1" applyBorder="1" applyAlignment="1">
      <alignment horizontal="right" vertical="center"/>
    </xf>
    <xf numFmtId="0" fontId="31" fillId="0" borderId="18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94" fontId="34" fillId="0" borderId="19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8" fontId="26" fillId="0" borderId="0" xfId="49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0" xfId="0" applyFont="1" applyBorder="1" applyAlignment="1">
      <alignment vertical="center"/>
    </xf>
    <xf numFmtId="0" fontId="0" fillId="0" borderId="0" xfId="0" applyAlignment="1">
      <alignment horizontal="center" vertical="center"/>
    </xf>
    <xf numFmtId="58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_200804～200903電炉系製鋼スラグ生成地区別生産・利用実績表" xfId="64"/>
    <cellStyle name="標準 3" xfId="65"/>
    <cellStyle name="標準 4" xfId="66"/>
    <cellStyle name="標準 5" xfId="67"/>
    <cellStyle name="標準 6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3" customWidth="1"/>
    <col min="3" max="3" width="14.75390625" style="3" customWidth="1"/>
    <col min="4" max="6" width="9.375" style="3" customWidth="1"/>
    <col min="7" max="7" width="9.375" style="4" customWidth="1"/>
    <col min="8" max="8" width="9.375" style="3" customWidth="1"/>
    <col min="9" max="9" width="9.375" style="78" customWidth="1"/>
    <col min="10" max="10" width="9.375" style="60" customWidth="1"/>
    <col min="11" max="12" width="7.125" style="60" customWidth="1"/>
    <col min="13" max="13" width="7.125" style="3" customWidth="1"/>
    <col min="14" max="16384" width="9.00390625" style="3" customWidth="1"/>
  </cols>
  <sheetData>
    <row r="1" spans="1:13" ht="13.5">
      <c r="A1" s="1"/>
      <c r="B1" s="2"/>
      <c r="C1" s="2"/>
      <c r="D1" s="137" t="s">
        <v>77</v>
      </c>
      <c r="E1" s="137"/>
      <c r="F1" s="137"/>
      <c r="G1" s="137"/>
      <c r="H1" s="137"/>
      <c r="I1" s="137"/>
      <c r="J1" s="77"/>
      <c r="K1" s="77"/>
      <c r="L1" s="77"/>
      <c r="M1" s="2"/>
    </row>
    <row r="2" spans="1:12" ht="13.5">
      <c r="A2" s="1"/>
      <c r="B2" s="1"/>
      <c r="J2" s="138"/>
      <c r="K2" s="139"/>
      <c r="L2" s="139"/>
    </row>
    <row r="3" spans="1:13" ht="13.5">
      <c r="A3" s="1"/>
      <c r="B3" s="1"/>
      <c r="J3" s="140"/>
      <c r="K3" s="140"/>
      <c r="L3" s="140"/>
      <c r="M3" s="50"/>
    </row>
    <row r="4" spans="4:10" ht="13.5">
      <c r="D4" s="4"/>
      <c r="E4" s="4"/>
      <c r="F4" s="4"/>
      <c r="J4" s="60" t="s">
        <v>0</v>
      </c>
    </row>
    <row r="5" spans="1:13" s="60" customFormat="1" ht="18" customHeight="1">
      <c r="A5" s="55"/>
      <c r="B5" s="56"/>
      <c r="C5" s="57"/>
      <c r="D5" s="58" t="s">
        <v>75</v>
      </c>
      <c r="E5" s="58" t="s">
        <v>78</v>
      </c>
      <c r="F5" s="131" t="s">
        <v>79</v>
      </c>
      <c r="G5" s="132"/>
      <c r="H5" s="132"/>
      <c r="I5" s="131" t="s">
        <v>80</v>
      </c>
      <c r="J5" s="132"/>
      <c r="K5" s="132"/>
      <c r="L5" s="136"/>
      <c r="M5" s="59"/>
    </row>
    <row r="6" spans="1:13" s="60" customFormat="1" ht="18" customHeight="1">
      <c r="A6" s="61"/>
      <c r="B6" s="59"/>
      <c r="C6" s="62"/>
      <c r="D6" s="63" t="s">
        <v>14</v>
      </c>
      <c r="E6" s="63" t="s">
        <v>14</v>
      </c>
      <c r="F6" s="133" t="s">
        <v>1</v>
      </c>
      <c r="G6" s="134"/>
      <c r="H6" s="135"/>
      <c r="I6" s="64" t="s">
        <v>41</v>
      </c>
      <c r="J6" s="133" t="s">
        <v>44</v>
      </c>
      <c r="K6" s="135"/>
      <c r="L6" s="65" t="s">
        <v>59</v>
      </c>
      <c r="M6" s="59"/>
    </row>
    <row r="7" spans="1:13" s="60" customFormat="1" ht="18" customHeight="1">
      <c r="A7" s="66"/>
      <c r="B7" s="67"/>
      <c r="C7" s="68"/>
      <c r="D7" s="69"/>
      <c r="E7" s="69"/>
      <c r="F7" s="72" t="s">
        <v>38</v>
      </c>
      <c r="G7" s="70" t="s">
        <v>39</v>
      </c>
      <c r="H7" s="71" t="s">
        <v>40</v>
      </c>
      <c r="I7" s="72" t="s">
        <v>38</v>
      </c>
      <c r="J7" s="73" t="s">
        <v>34</v>
      </c>
      <c r="K7" s="69" t="s">
        <v>35</v>
      </c>
      <c r="L7" s="74" t="s">
        <v>60</v>
      </c>
      <c r="M7" s="75"/>
    </row>
    <row r="8" spans="1:13" ht="18" customHeight="1">
      <c r="A8" s="9" t="s">
        <v>74</v>
      </c>
      <c r="B8" s="10"/>
      <c r="C8" s="10"/>
      <c r="D8" s="11">
        <v>80534.718</v>
      </c>
      <c r="E8" s="11">
        <v>79829.498</v>
      </c>
      <c r="F8" s="80">
        <v>39048.629</v>
      </c>
      <c r="G8" s="12">
        <f>H8-F8</f>
        <v>39316.842000000004</v>
      </c>
      <c r="H8" s="11">
        <v>78365.471</v>
      </c>
      <c r="I8" s="80">
        <f>19490.139+19309.863</f>
        <v>38800.002</v>
      </c>
      <c r="J8" s="81">
        <f>I8-F8</f>
        <v>-248.6270000000004</v>
      </c>
      <c r="K8" s="82">
        <f>J8/F8*100</f>
        <v>-0.6367112146242072</v>
      </c>
      <c r="L8" s="83"/>
      <c r="M8" s="32"/>
    </row>
    <row r="9" spans="1:13" ht="18" customHeight="1">
      <c r="A9" s="14" t="s">
        <v>2</v>
      </c>
      <c r="B9" s="8" t="s">
        <v>3</v>
      </c>
      <c r="C9" s="8"/>
      <c r="D9" s="15">
        <v>4376.356</v>
      </c>
      <c r="E9" s="18">
        <v>4139.843</v>
      </c>
      <c r="F9" s="84">
        <v>1775.507</v>
      </c>
      <c r="G9" s="17">
        <f aca="true" t="shared" si="0" ref="G9:G38">H9-F9</f>
        <v>1820.4789999999998</v>
      </c>
      <c r="H9" s="18">
        <v>3595.986</v>
      </c>
      <c r="I9" s="84">
        <v>1892.38</v>
      </c>
      <c r="J9" s="85">
        <f>I9-F9</f>
        <v>116.87300000000005</v>
      </c>
      <c r="K9" s="86">
        <f>J9/F9*100</f>
        <v>6.5825141776405305</v>
      </c>
      <c r="L9" s="87">
        <f>I9/$I$11*100</f>
        <v>16.33459797465763</v>
      </c>
      <c r="M9" s="32"/>
    </row>
    <row r="10" spans="1:13" ht="18" customHeight="1">
      <c r="A10" s="14" t="s">
        <v>4</v>
      </c>
      <c r="B10" s="8" t="s">
        <v>43</v>
      </c>
      <c r="C10" s="8"/>
      <c r="D10" s="15">
        <v>19685.529</v>
      </c>
      <c r="E10" s="18">
        <v>19261.446</v>
      </c>
      <c r="F10" s="88">
        <v>9644.228</v>
      </c>
      <c r="G10" s="20">
        <f t="shared" si="0"/>
        <v>9792.248</v>
      </c>
      <c r="H10" s="18">
        <v>19436.476</v>
      </c>
      <c r="I10" s="88">
        <v>9692.723</v>
      </c>
      <c r="J10" s="89">
        <f aca="true" t="shared" si="1" ref="J10:J38">I10-F10</f>
        <v>48.4950000000008</v>
      </c>
      <c r="K10" s="86">
        <f aca="true" t="shared" si="2" ref="K10:K38">J10/F10*100</f>
        <v>0.5028396259400006</v>
      </c>
      <c r="L10" s="87">
        <f>I10/$I$11*100</f>
        <v>83.66540202534239</v>
      </c>
      <c r="M10" s="32"/>
    </row>
    <row r="11" spans="1:13" ht="18" customHeight="1">
      <c r="A11" s="22" t="s">
        <v>5</v>
      </c>
      <c r="B11" s="10" t="s">
        <v>6</v>
      </c>
      <c r="C11" s="10"/>
      <c r="D11" s="23">
        <v>24061.885</v>
      </c>
      <c r="E11" s="24">
        <v>23401.289</v>
      </c>
      <c r="F11" s="90">
        <v>11419.735</v>
      </c>
      <c r="G11" s="12">
        <f t="shared" si="0"/>
        <v>11612.726999999999</v>
      </c>
      <c r="H11" s="24">
        <v>23032.462</v>
      </c>
      <c r="I11" s="90">
        <v>11585.103</v>
      </c>
      <c r="J11" s="91">
        <f t="shared" si="1"/>
        <v>165.36799999999857</v>
      </c>
      <c r="K11" s="82">
        <f>J11/F11*100</f>
        <v>1.4480896448122358</v>
      </c>
      <c r="L11" s="83">
        <f>I11/$I$11*100</f>
        <v>100</v>
      </c>
      <c r="M11" s="32"/>
    </row>
    <row r="12" spans="1:13" ht="18" customHeight="1">
      <c r="A12" s="14"/>
      <c r="B12" s="26"/>
      <c r="C12" s="8" t="s">
        <v>61</v>
      </c>
      <c r="D12" s="15">
        <v>3363.038</v>
      </c>
      <c r="E12" s="18">
        <v>2892.553</v>
      </c>
      <c r="F12" s="84">
        <v>1280.569</v>
      </c>
      <c r="G12" s="17">
        <f t="shared" si="0"/>
        <v>1345.5770000000002</v>
      </c>
      <c r="H12" s="18">
        <v>2626.146</v>
      </c>
      <c r="I12" s="84">
        <v>1257.567</v>
      </c>
      <c r="J12" s="85">
        <f t="shared" si="1"/>
        <v>-23.001999999999953</v>
      </c>
      <c r="K12" s="86">
        <f t="shared" si="2"/>
        <v>-1.7962327684021677</v>
      </c>
      <c r="L12" s="87"/>
      <c r="M12" s="32"/>
    </row>
    <row r="13" spans="1:13" ht="18" customHeight="1">
      <c r="A13" s="14"/>
      <c r="B13" s="26"/>
      <c r="C13" s="8" t="s">
        <v>62</v>
      </c>
      <c r="D13" s="15">
        <v>238.129</v>
      </c>
      <c r="E13" s="18">
        <v>228.576</v>
      </c>
      <c r="F13" s="88">
        <v>127.968</v>
      </c>
      <c r="G13" s="20">
        <f t="shared" si="0"/>
        <v>139.58799999999997</v>
      </c>
      <c r="H13" s="18">
        <v>267.556</v>
      </c>
      <c r="I13" s="88">
        <v>107.43</v>
      </c>
      <c r="J13" s="89">
        <f t="shared" si="1"/>
        <v>-20.537999999999997</v>
      </c>
      <c r="K13" s="86">
        <f t="shared" si="2"/>
        <v>-16.049324831207798</v>
      </c>
      <c r="L13" s="87"/>
      <c r="M13" s="32"/>
    </row>
    <row r="14" spans="1:13" ht="18" customHeight="1">
      <c r="A14" s="14"/>
      <c r="B14" s="26" t="s">
        <v>7</v>
      </c>
      <c r="C14" s="10" t="s">
        <v>63</v>
      </c>
      <c r="D14" s="23">
        <v>3601.167</v>
      </c>
      <c r="E14" s="24">
        <v>3121.129</v>
      </c>
      <c r="F14" s="90">
        <v>1408.537</v>
      </c>
      <c r="G14" s="12">
        <f t="shared" si="0"/>
        <v>1485.1650000000002</v>
      </c>
      <c r="H14" s="24">
        <v>2893.702</v>
      </c>
      <c r="I14" s="90">
        <f>SUM(I12:I13)</f>
        <v>1364.997</v>
      </c>
      <c r="J14" s="91">
        <f t="shared" si="1"/>
        <v>-43.539999999999964</v>
      </c>
      <c r="K14" s="82">
        <f>J14/F14*100</f>
        <v>-3.0911506052024165</v>
      </c>
      <c r="L14" s="83">
        <f>I14/$I$32*100</f>
        <v>11.63229394368611</v>
      </c>
      <c r="M14" s="32"/>
    </row>
    <row r="15" spans="1:13" ht="18" customHeight="1">
      <c r="A15" s="14"/>
      <c r="B15" s="26"/>
      <c r="C15" s="8" t="s">
        <v>64</v>
      </c>
      <c r="D15" s="15">
        <v>25.416</v>
      </c>
      <c r="E15" s="18">
        <v>43.598</v>
      </c>
      <c r="F15" s="84">
        <v>12.2</v>
      </c>
      <c r="G15" s="17">
        <f t="shared" si="0"/>
        <v>14.147000000000002</v>
      </c>
      <c r="H15" s="18">
        <v>26.347</v>
      </c>
      <c r="I15" s="84">
        <v>4.073</v>
      </c>
      <c r="J15" s="85">
        <f t="shared" si="1"/>
        <v>-8.126999999999999</v>
      </c>
      <c r="K15" s="92">
        <f>J15/F15*100</f>
        <v>-66.61475409836065</v>
      </c>
      <c r="L15" s="87"/>
      <c r="M15" s="32"/>
    </row>
    <row r="16" spans="1:13" ht="18" customHeight="1">
      <c r="A16" s="14" t="s">
        <v>9</v>
      </c>
      <c r="B16" s="26"/>
      <c r="C16" s="8" t="s">
        <v>62</v>
      </c>
      <c r="D16" s="15">
        <v>1.731</v>
      </c>
      <c r="E16" s="18">
        <v>0</v>
      </c>
      <c r="F16" s="88">
        <v>0</v>
      </c>
      <c r="G16" s="20">
        <f t="shared" si="0"/>
        <v>0</v>
      </c>
      <c r="H16" s="18">
        <v>0</v>
      </c>
      <c r="I16" s="88">
        <v>1.553</v>
      </c>
      <c r="J16" s="89">
        <f t="shared" si="1"/>
        <v>1.553</v>
      </c>
      <c r="K16" s="125" t="s">
        <v>76</v>
      </c>
      <c r="L16" s="87"/>
      <c r="M16" s="32"/>
    </row>
    <row r="17" spans="1:13" ht="18" customHeight="1">
      <c r="A17" s="14"/>
      <c r="B17" s="26" t="s">
        <v>10</v>
      </c>
      <c r="C17" s="10" t="s">
        <v>8</v>
      </c>
      <c r="D17" s="23">
        <v>27.147</v>
      </c>
      <c r="E17" s="24">
        <v>43.598</v>
      </c>
      <c r="F17" s="90">
        <v>12.2</v>
      </c>
      <c r="G17" s="12">
        <f t="shared" si="0"/>
        <v>14.147000000000002</v>
      </c>
      <c r="H17" s="24">
        <v>26.347</v>
      </c>
      <c r="I17" s="90">
        <f>SUM(I15:I16)</f>
        <v>5.626</v>
      </c>
      <c r="J17" s="91">
        <f t="shared" si="1"/>
        <v>-6.573999999999999</v>
      </c>
      <c r="K17" s="82">
        <f t="shared" si="2"/>
        <v>-53.88524590163934</v>
      </c>
      <c r="L17" s="83">
        <f>I17/$I$32*100</f>
        <v>0.047943904438748255</v>
      </c>
      <c r="M17" s="32"/>
    </row>
    <row r="18" spans="1:13" ht="18" customHeight="1">
      <c r="A18" s="14"/>
      <c r="B18" s="26"/>
      <c r="C18" s="8" t="s">
        <v>72</v>
      </c>
      <c r="D18" s="15">
        <v>173.38</v>
      </c>
      <c r="E18" s="18">
        <v>184.812</v>
      </c>
      <c r="F18" s="84">
        <v>112.735</v>
      </c>
      <c r="G18" s="17">
        <f t="shared" si="0"/>
        <v>42.831</v>
      </c>
      <c r="H18" s="18">
        <v>155.566</v>
      </c>
      <c r="I18" s="84">
        <v>116.758</v>
      </c>
      <c r="J18" s="85">
        <f t="shared" si="1"/>
        <v>4.022999999999996</v>
      </c>
      <c r="K18" s="86">
        <f t="shared" si="2"/>
        <v>3.568545704528315</v>
      </c>
      <c r="L18" s="87"/>
      <c r="M18" s="32"/>
    </row>
    <row r="19" spans="1:13" ht="18" customHeight="1">
      <c r="A19" s="14"/>
      <c r="B19" s="26"/>
      <c r="C19" s="8" t="s">
        <v>62</v>
      </c>
      <c r="D19" s="27">
        <v>89.487</v>
      </c>
      <c r="E19" s="28">
        <v>59.138</v>
      </c>
      <c r="F19" s="88">
        <v>78.227</v>
      </c>
      <c r="G19" s="20">
        <f t="shared" si="0"/>
        <v>79.13900000000001</v>
      </c>
      <c r="H19" s="28">
        <v>157.366</v>
      </c>
      <c r="I19" s="88">
        <v>106.308</v>
      </c>
      <c r="J19" s="89">
        <f t="shared" si="1"/>
        <v>28.081000000000003</v>
      </c>
      <c r="K19" s="86">
        <f t="shared" si="2"/>
        <v>35.8968131207895</v>
      </c>
      <c r="L19" s="87"/>
      <c r="M19" s="32"/>
    </row>
    <row r="20" spans="1:13" ht="18" customHeight="1">
      <c r="A20" s="14" t="s">
        <v>11</v>
      </c>
      <c r="B20" s="26" t="s">
        <v>5</v>
      </c>
      <c r="C20" s="10" t="s">
        <v>8</v>
      </c>
      <c r="D20" s="23">
        <v>262.867</v>
      </c>
      <c r="E20" s="24">
        <v>243.95000000000002</v>
      </c>
      <c r="F20" s="90">
        <v>190.962</v>
      </c>
      <c r="G20" s="12">
        <f t="shared" si="0"/>
        <v>121.97000000000003</v>
      </c>
      <c r="H20" s="24">
        <v>312.932</v>
      </c>
      <c r="I20" s="90">
        <f>SUM(I18:I19)</f>
        <v>223.066</v>
      </c>
      <c r="J20" s="91">
        <f t="shared" si="1"/>
        <v>32.10400000000001</v>
      </c>
      <c r="K20" s="82">
        <f t="shared" si="2"/>
        <v>16.81172170379448</v>
      </c>
      <c r="L20" s="83">
        <f>I20/$I$32*100</f>
        <v>1.9009340539519761</v>
      </c>
      <c r="M20" s="32"/>
    </row>
    <row r="21" spans="1:13" ht="18" customHeight="1">
      <c r="A21" s="14"/>
      <c r="B21" s="26"/>
      <c r="C21" s="7" t="s">
        <v>73</v>
      </c>
      <c r="D21" s="15">
        <v>214.543</v>
      </c>
      <c r="E21" s="18">
        <v>237.339</v>
      </c>
      <c r="F21" s="84">
        <v>163.475</v>
      </c>
      <c r="G21" s="17">
        <f t="shared" si="0"/>
        <v>119.38000000000002</v>
      </c>
      <c r="H21" s="18">
        <v>282.855</v>
      </c>
      <c r="I21" s="84">
        <v>182.955</v>
      </c>
      <c r="J21" s="85">
        <f>I21-F21</f>
        <v>19.480000000000018</v>
      </c>
      <c r="K21" s="86">
        <f>J21/F21*100</f>
        <v>11.916195136871092</v>
      </c>
      <c r="L21" s="87"/>
      <c r="M21" s="32"/>
    </row>
    <row r="22" spans="1:13" ht="18" customHeight="1">
      <c r="A22" s="14"/>
      <c r="B22" s="26"/>
      <c r="C22" s="8" t="s">
        <v>62</v>
      </c>
      <c r="D22" s="15">
        <v>17595.244</v>
      </c>
      <c r="E22" s="18">
        <v>17285.564</v>
      </c>
      <c r="F22" s="88">
        <v>8586.947</v>
      </c>
      <c r="G22" s="20">
        <f t="shared" si="0"/>
        <v>8916.524000000001</v>
      </c>
      <c r="H22" s="18">
        <v>17503.471</v>
      </c>
      <c r="I22" s="88">
        <v>9006.886</v>
      </c>
      <c r="J22" s="89">
        <f>I22-F22</f>
        <v>419.9390000000003</v>
      </c>
      <c r="K22" s="86">
        <f>J22/F22*100</f>
        <v>4.890434283570171</v>
      </c>
      <c r="L22" s="87"/>
      <c r="M22" s="32"/>
    </row>
    <row r="23" spans="1:13" ht="18" customHeight="1">
      <c r="A23" s="14"/>
      <c r="B23" s="26"/>
      <c r="C23" s="9" t="s">
        <v>8</v>
      </c>
      <c r="D23" s="23">
        <v>17809.787</v>
      </c>
      <c r="E23" s="24">
        <v>17522.903</v>
      </c>
      <c r="F23" s="90">
        <v>8750.422</v>
      </c>
      <c r="G23" s="12">
        <f t="shared" si="0"/>
        <v>9035.904</v>
      </c>
      <c r="H23" s="24">
        <v>17786.326</v>
      </c>
      <c r="I23" s="90">
        <f>SUM(I21:I22)</f>
        <v>9189.841</v>
      </c>
      <c r="J23" s="91">
        <f>I23-F23</f>
        <v>439.41899999999987</v>
      </c>
      <c r="K23" s="82">
        <f>J23/F23*100</f>
        <v>5.021689239673239</v>
      </c>
      <c r="L23" s="83">
        <f>I23/$I$32*100</f>
        <v>78.31440787616259</v>
      </c>
      <c r="M23" s="32"/>
    </row>
    <row r="24" spans="1:13" ht="18" customHeight="1">
      <c r="A24" s="14" t="s">
        <v>5</v>
      </c>
      <c r="B24" s="26"/>
      <c r="C24" s="8" t="s">
        <v>65</v>
      </c>
      <c r="D24" s="15">
        <v>318.033</v>
      </c>
      <c r="E24" s="18">
        <v>347.235</v>
      </c>
      <c r="F24" s="84">
        <v>170.746</v>
      </c>
      <c r="G24" s="17">
        <f t="shared" si="0"/>
        <v>145.82899999999998</v>
      </c>
      <c r="H24" s="18">
        <v>316.575</v>
      </c>
      <c r="I24" s="84">
        <v>125.195</v>
      </c>
      <c r="J24" s="85">
        <f t="shared" si="1"/>
        <v>-45.551000000000016</v>
      </c>
      <c r="K24" s="86">
        <f t="shared" si="2"/>
        <v>-26.67763812915091</v>
      </c>
      <c r="L24" s="87"/>
      <c r="M24" s="32"/>
    </row>
    <row r="25" spans="1:13" ht="18" customHeight="1">
      <c r="A25" s="14"/>
      <c r="B25" s="26"/>
      <c r="C25" s="8" t="s">
        <v>62</v>
      </c>
      <c r="D25" s="15">
        <v>1841.022</v>
      </c>
      <c r="E25" s="18">
        <v>1582.832</v>
      </c>
      <c r="F25" s="88">
        <v>733.354</v>
      </c>
      <c r="G25" s="20">
        <f t="shared" si="0"/>
        <v>728.463</v>
      </c>
      <c r="H25" s="18">
        <v>1461.817</v>
      </c>
      <c r="I25" s="88">
        <v>659.611</v>
      </c>
      <c r="J25" s="89">
        <f t="shared" si="1"/>
        <v>-73.74300000000005</v>
      </c>
      <c r="K25" s="86">
        <f t="shared" si="2"/>
        <v>-10.055580251829273</v>
      </c>
      <c r="L25" s="87"/>
      <c r="M25" s="32"/>
    </row>
    <row r="26" spans="1:18" ht="18" customHeight="1">
      <c r="A26" s="14"/>
      <c r="B26" s="26"/>
      <c r="C26" s="10" t="s">
        <v>8</v>
      </c>
      <c r="D26" s="23">
        <v>2159.055</v>
      </c>
      <c r="E26" s="24">
        <v>1930.067</v>
      </c>
      <c r="F26" s="90">
        <v>904.1</v>
      </c>
      <c r="G26" s="12">
        <f t="shared" si="0"/>
        <v>874.292</v>
      </c>
      <c r="H26" s="24">
        <v>1778.392</v>
      </c>
      <c r="I26" s="90">
        <f>SUM(I24:I25)</f>
        <v>784.806</v>
      </c>
      <c r="J26" s="91">
        <f t="shared" si="1"/>
        <v>-119.29399999999998</v>
      </c>
      <c r="K26" s="82">
        <f t="shared" si="2"/>
        <v>-13.19477933856874</v>
      </c>
      <c r="L26" s="83">
        <f>I26/$I$32*100</f>
        <v>6.6879957104437</v>
      </c>
      <c r="M26" s="126"/>
      <c r="N26" s="127"/>
      <c r="O26" s="128"/>
      <c r="P26" s="129"/>
      <c r="Q26" s="129"/>
      <c r="R26" s="129"/>
    </row>
    <row r="27" spans="1:18" ht="18" customHeight="1">
      <c r="A27" s="14"/>
      <c r="B27" s="26"/>
      <c r="C27" s="8" t="s">
        <v>66</v>
      </c>
      <c r="D27" s="15">
        <v>197.227</v>
      </c>
      <c r="E27" s="18">
        <v>176.34799999999998</v>
      </c>
      <c r="F27" s="84">
        <v>92.955</v>
      </c>
      <c r="G27" s="17">
        <f t="shared" si="0"/>
        <v>99.88000000000001</v>
      </c>
      <c r="H27" s="18">
        <v>192.835</v>
      </c>
      <c r="I27" s="84">
        <v>78.477</v>
      </c>
      <c r="J27" s="85">
        <f t="shared" si="1"/>
        <v>-14.477999999999994</v>
      </c>
      <c r="K27" s="86">
        <f t="shared" si="2"/>
        <v>-15.575278360497007</v>
      </c>
      <c r="L27" s="87"/>
      <c r="M27" s="129"/>
      <c r="N27" s="127"/>
      <c r="O27" s="127"/>
      <c r="P27" s="127"/>
      <c r="Q27" s="127"/>
      <c r="R27" s="127"/>
    </row>
    <row r="28" spans="1:18" ht="18" customHeight="1">
      <c r="A28" s="14"/>
      <c r="B28" s="26"/>
      <c r="C28" s="8" t="s">
        <v>62</v>
      </c>
      <c r="D28" s="15">
        <v>186.975</v>
      </c>
      <c r="E28" s="18">
        <v>224.36599999999999</v>
      </c>
      <c r="F28" s="88">
        <v>85.01400000000001</v>
      </c>
      <c r="G28" s="20">
        <f t="shared" si="0"/>
        <v>100.25599999999997</v>
      </c>
      <c r="H28" s="18">
        <v>185.26999999999998</v>
      </c>
      <c r="I28" s="88">
        <v>87.73400000000001</v>
      </c>
      <c r="J28" s="89">
        <f t="shared" si="1"/>
        <v>2.719999999999999</v>
      </c>
      <c r="K28" s="86">
        <f t="shared" si="2"/>
        <v>3.1994730279718615</v>
      </c>
      <c r="L28" s="87"/>
      <c r="M28" s="129"/>
      <c r="N28" s="127"/>
      <c r="O28" s="127"/>
      <c r="P28" s="127"/>
      <c r="Q28" s="127"/>
      <c r="R28" s="127"/>
    </row>
    <row r="29" spans="1:18" ht="18" customHeight="1">
      <c r="A29" s="14"/>
      <c r="B29" s="26"/>
      <c r="C29" s="10" t="s">
        <v>8</v>
      </c>
      <c r="D29" s="23">
        <v>384.202</v>
      </c>
      <c r="E29" s="24">
        <v>400.71399999999994</v>
      </c>
      <c r="F29" s="90">
        <v>177.969</v>
      </c>
      <c r="G29" s="29">
        <f t="shared" si="0"/>
        <v>200.13600000000002</v>
      </c>
      <c r="H29" s="24">
        <v>378.105</v>
      </c>
      <c r="I29" s="90">
        <v>166.211</v>
      </c>
      <c r="J29" s="91">
        <f t="shared" si="1"/>
        <v>-11.757999999999981</v>
      </c>
      <c r="K29" s="82">
        <f t="shared" si="2"/>
        <v>-6.6067685945304975</v>
      </c>
      <c r="L29" s="83">
        <f>I29/$I$32*100</f>
        <v>1.4164245113168834</v>
      </c>
      <c r="M29" s="129"/>
      <c r="N29" s="127"/>
      <c r="O29" s="127"/>
      <c r="P29" s="127"/>
      <c r="Q29" s="127"/>
      <c r="R29" s="127"/>
    </row>
    <row r="30" spans="1:13" ht="18" customHeight="1">
      <c r="A30" s="14"/>
      <c r="B30" s="8"/>
      <c r="C30" s="8" t="s">
        <v>67</v>
      </c>
      <c r="D30" s="15">
        <v>4291.637</v>
      </c>
      <c r="E30" s="18">
        <v>3881.885</v>
      </c>
      <c r="F30" s="84">
        <v>1832.6799999999998</v>
      </c>
      <c r="G30" s="17">
        <f t="shared" si="0"/>
        <v>1767.6440000000002</v>
      </c>
      <c r="H30" s="18">
        <v>3600.324</v>
      </c>
      <c r="I30" s="84">
        <v>1765.025</v>
      </c>
      <c r="J30" s="85">
        <f t="shared" si="1"/>
        <v>-67.65499999999975</v>
      </c>
      <c r="K30" s="86">
        <f t="shared" si="2"/>
        <v>-3.691588275094384</v>
      </c>
      <c r="L30" s="87"/>
      <c r="M30" s="32"/>
    </row>
    <row r="31" spans="1:13" ht="18" customHeight="1">
      <c r="A31" s="14"/>
      <c r="B31" s="8"/>
      <c r="C31" s="8" t="s">
        <v>62</v>
      </c>
      <c r="D31" s="15">
        <v>19952.588</v>
      </c>
      <c r="E31" s="18">
        <v>19380.476</v>
      </c>
      <c r="F31" s="88">
        <v>9611.509999999998</v>
      </c>
      <c r="G31" s="20">
        <f t="shared" si="0"/>
        <v>9963.970000000001</v>
      </c>
      <c r="H31" s="18">
        <v>19575.48</v>
      </c>
      <c r="I31" s="88">
        <v>9969.522</v>
      </c>
      <c r="J31" s="89">
        <f t="shared" si="1"/>
        <v>358.01200000000244</v>
      </c>
      <c r="K31" s="86">
        <f t="shared" si="2"/>
        <v>3.7248257557865783</v>
      </c>
      <c r="L31" s="87"/>
      <c r="M31" s="32"/>
    </row>
    <row r="32" spans="1:13" ht="18" customHeight="1">
      <c r="A32" s="14"/>
      <c r="B32" s="10"/>
      <c r="C32" s="10" t="s">
        <v>63</v>
      </c>
      <c r="D32" s="23">
        <v>24244.225</v>
      </c>
      <c r="E32" s="24">
        <v>23262.360999999997</v>
      </c>
      <c r="F32" s="90">
        <v>11444.189999999999</v>
      </c>
      <c r="G32" s="12">
        <f t="shared" si="0"/>
        <v>11731.614000000001</v>
      </c>
      <c r="H32" s="24">
        <v>23175.804</v>
      </c>
      <c r="I32" s="90">
        <f>SUM(I30:I31)</f>
        <v>11734.547</v>
      </c>
      <c r="J32" s="91">
        <f t="shared" si="1"/>
        <v>290.3570000000018</v>
      </c>
      <c r="K32" s="82">
        <f t="shared" si="2"/>
        <v>2.5371564086230816</v>
      </c>
      <c r="L32" s="83">
        <f>I32/$I$32*100</f>
        <v>100</v>
      </c>
      <c r="M32" s="32"/>
    </row>
    <row r="33" spans="1:13" ht="18" customHeight="1">
      <c r="A33" s="14"/>
      <c r="B33" s="8"/>
      <c r="C33" s="8" t="s">
        <v>45</v>
      </c>
      <c r="D33" s="15">
        <v>415.608</v>
      </c>
      <c r="E33" s="18">
        <v>415.366</v>
      </c>
      <c r="F33" s="84">
        <v>267.826</v>
      </c>
      <c r="G33" s="17">
        <f t="shared" si="0"/>
        <v>196.726</v>
      </c>
      <c r="H33" s="18">
        <v>464.552</v>
      </c>
      <c r="I33" s="84">
        <v>213.287</v>
      </c>
      <c r="J33" s="85">
        <f t="shared" si="1"/>
        <v>-54.539000000000016</v>
      </c>
      <c r="K33" s="86">
        <f t="shared" si="2"/>
        <v>-20.363594273894247</v>
      </c>
      <c r="L33" s="87"/>
      <c r="M33" s="32"/>
    </row>
    <row r="34" spans="1:13" ht="18" customHeight="1">
      <c r="A34" s="14"/>
      <c r="B34" s="8"/>
      <c r="C34" s="8" t="s">
        <v>68</v>
      </c>
      <c r="D34" s="15">
        <v>144.341</v>
      </c>
      <c r="E34" s="15">
        <v>219.56</v>
      </c>
      <c r="F34" s="88">
        <v>250.684</v>
      </c>
      <c r="G34" s="20">
        <f t="shared" si="0"/>
        <v>78.60400000000001</v>
      </c>
      <c r="H34" s="15">
        <v>329.288</v>
      </c>
      <c r="I34" s="88">
        <v>22.077</v>
      </c>
      <c r="J34" s="89">
        <f t="shared" si="1"/>
        <v>-228.607</v>
      </c>
      <c r="K34" s="86">
        <f t="shared" si="2"/>
        <v>-91.1932951444847</v>
      </c>
      <c r="L34" s="87"/>
      <c r="M34" s="32"/>
    </row>
    <row r="35" spans="1:13" ht="18" customHeight="1">
      <c r="A35" s="14"/>
      <c r="B35" s="10"/>
      <c r="C35" s="10" t="s">
        <v>8</v>
      </c>
      <c r="D35" s="23">
        <v>559.949</v>
      </c>
      <c r="E35" s="23">
        <v>634.9259999999999</v>
      </c>
      <c r="F35" s="90">
        <v>518.51</v>
      </c>
      <c r="G35" s="12">
        <f t="shared" si="0"/>
        <v>275.33000000000004</v>
      </c>
      <c r="H35" s="23">
        <v>793.84</v>
      </c>
      <c r="I35" s="90">
        <f>SUM(I33:I34)</f>
        <v>235.364</v>
      </c>
      <c r="J35" s="91">
        <f t="shared" si="1"/>
        <v>-283.14599999999996</v>
      </c>
      <c r="K35" s="82">
        <f t="shared" si="2"/>
        <v>-54.60762569670786</v>
      </c>
      <c r="L35" s="83"/>
      <c r="M35" s="32"/>
    </row>
    <row r="36" spans="1:13" ht="18" customHeight="1">
      <c r="A36" s="7"/>
      <c r="B36" s="8"/>
      <c r="C36" s="8" t="s">
        <v>67</v>
      </c>
      <c r="D36" s="15">
        <v>4707.245</v>
      </c>
      <c r="E36" s="18">
        <v>4297.251</v>
      </c>
      <c r="F36" s="84">
        <v>2100.506</v>
      </c>
      <c r="G36" s="17">
        <f t="shared" si="0"/>
        <v>1964.3700000000003</v>
      </c>
      <c r="H36" s="18">
        <v>4064.876</v>
      </c>
      <c r="I36" s="84">
        <f>I30+I33</f>
        <v>1978.3120000000001</v>
      </c>
      <c r="J36" s="85">
        <f t="shared" si="1"/>
        <v>-122.19399999999973</v>
      </c>
      <c r="K36" s="86">
        <f t="shared" si="2"/>
        <v>-5.817360197971333</v>
      </c>
      <c r="L36" s="87"/>
      <c r="M36" s="32"/>
    </row>
    <row r="37" spans="1:13" ht="18" customHeight="1">
      <c r="A37" s="7"/>
      <c r="B37" s="8"/>
      <c r="C37" s="8" t="s">
        <v>69</v>
      </c>
      <c r="D37" s="15">
        <v>20096.929</v>
      </c>
      <c r="E37" s="18">
        <v>19600.036</v>
      </c>
      <c r="F37" s="88">
        <v>9862.193999999998</v>
      </c>
      <c r="G37" s="20">
        <f t="shared" si="0"/>
        <v>10042.574000000002</v>
      </c>
      <c r="H37" s="18">
        <v>19904.768</v>
      </c>
      <c r="I37" s="88">
        <f>I31+I34</f>
        <v>9991.599</v>
      </c>
      <c r="J37" s="89">
        <f t="shared" si="1"/>
        <v>129.40500000000247</v>
      </c>
      <c r="K37" s="86">
        <f t="shared" si="2"/>
        <v>1.3121319657674804</v>
      </c>
      <c r="L37" s="87"/>
      <c r="M37" s="32"/>
    </row>
    <row r="38" spans="1:13" ht="18" customHeight="1">
      <c r="A38" s="9"/>
      <c r="B38" s="10"/>
      <c r="C38" s="10" t="s">
        <v>12</v>
      </c>
      <c r="D38" s="23">
        <v>24804.174</v>
      </c>
      <c r="E38" s="24">
        <v>23897.287</v>
      </c>
      <c r="F38" s="90">
        <v>11962.699999999997</v>
      </c>
      <c r="G38" s="12">
        <f t="shared" si="0"/>
        <v>12006.944000000003</v>
      </c>
      <c r="H38" s="24">
        <v>23969.644</v>
      </c>
      <c r="I38" s="90">
        <f>SUM(I36:I37)</f>
        <v>11969.911</v>
      </c>
      <c r="J38" s="91">
        <f t="shared" si="1"/>
        <v>7.211000000002969</v>
      </c>
      <c r="K38" s="82">
        <f t="shared" si="2"/>
        <v>0.060279033997366574</v>
      </c>
      <c r="L38" s="83"/>
      <c r="M38" s="32"/>
    </row>
    <row r="39" spans="1:13" ht="13.5" customHeight="1">
      <c r="A39" s="8"/>
      <c r="B39" s="8"/>
      <c r="C39" s="8"/>
      <c r="D39" s="30"/>
      <c r="E39" s="30"/>
      <c r="F39" s="31"/>
      <c r="G39" s="17"/>
      <c r="H39" s="17"/>
      <c r="I39" s="93"/>
      <c r="J39" s="94"/>
      <c r="K39" s="95"/>
      <c r="L39" s="96"/>
      <c r="M39" s="32"/>
    </row>
    <row r="40" spans="3:11" ht="13.5" customHeight="1">
      <c r="C40" s="3" t="s">
        <v>48</v>
      </c>
      <c r="K40" s="97"/>
    </row>
    <row r="41" spans="3:11" ht="13.5">
      <c r="C41" s="130" t="s">
        <v>70</v>
      </c>
      <c r="D41" s="130"/>
      <c r="E41" s="130"/>
      <c r="F41" s="130"/>
      <c r="K41" s="97"/>
    </row>
    <row r="42" spans="3:10" ht="13.5">
      <c r="C42" s="3" t="s">
        <v>71</v>
      </c>
      <c r="J42" s="98"/>
    </row>
  </sheetData>
  <sheetProtection/>
  <mergeCells count="8">
    <mergeCell ref="C41:F41"/>
    <mergeCell ref="F5:H5"/>
    <mergeCell ref="F6:H6"/>
    <mergeCell ref="I5:L5"/>
    <mergeCell ref="J6:K6"/>
    <mergeCell ref="D1:I1"/>
    <mergeCell ref="J2:L2"/>
    <mergeCell ref="J3:L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5" r:id="rId1"/>
  <ignoredErrors>
    <ignoredError sqref="I14 I17 I20 I23 I26" formulaRange="1"/>
    <ignoredError sqref="G14:G31" formula="1" formulaRange="1"/>
    <ignoredError sqref="G32:G35 G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625" style="3" customWidth="1"/>
    <col min="3" max="3" width="11.625" style="3" customWidth="1"/>
    <col min="4" max="8" width="9.375" style="3" customWidth="1"/>
    <col min="9" max="10" width="9.375" style="79" customWidth="1"/>
    <col min="11" max="11" width="8.125" style="79" customWidth="1"/>
    <col min="12" max="12" width="7.125" style="79" customWidth="1"/>
    <col min="13" max="13" width="7.125" style="3" customWidth="1"/>
    <col min="14" max="16384" width="9.00390625" style="3" customWidth="1"/>
  </cols>
  <sheetData>
    <row r="1" spans="1:13" ht="13.5">
      <c r="A1" s="33"/>
      <c r="B1" s="2"/>
      <c r="C1" s="2"/>
      <c r="D1" s="137" t="s">
        <v>81</v>
      </c>
      <c r="E1" s="137"/>
      <c r="F1" s="137"/>
      <c r="G1" s="137"/>
      <c r="H1" s="137"/>
      <c r="I1" s="137"/>
      <c r="J1" s="77"/>
      <c r="K1" s="77"/>
      <c r="L1" s="77"/>
      <c r="M1" s="2"/>
    </row>
    <row r="2" spans="1:12" ht="13.5">
      <c r="A2" s="1"/>
      <c r="J2" s="138"/>
      <c r="K2" s="139"/>
      <c r="L2" s="139"/>
    </row>
    <row r="3" spans="1:13" ht="13.5">
      <c r="A3" s="1"/>
      <c r="J3" s="140"/>
      <c r="K3" s="140"/>
      <c r="L3" s="140"/>
      <c r="M3" s="50"/>
    </row>
    <row r="4" ht="13.5">
      <c r="J4" s="79" t="s">
        <v>0</v>
      </c>
    </row>
    <row r="5" spans="1:13" ht="18" customHeight="1">
      <c r="A5" s="5"/>
      <c r="B5" s="6"/>
      <c r="C5" s="46"/>
      <c r="D5" s="34" t="s">
        <v>75</v>
      </c>
      <c r="E5" s="34" t="s">
        <v>78</v>
      </c>
      <c r="F5" s="144" t="s">
        <v>79</v>
      </c>
      <c r="G5" s="145"/>
      <c r="H5" s="145"/>
      <c r="I5" s="131" t="s">
        <v>80</v>
      </c>
      <c r="J5" s="132"/>
      <c r="K5" s="132"/>
      <c r="L5" s="136"/>
      <c r="M5" s="8"/>
    </row>
    <row r="6" spans="1:13" ht="18" customHeight="1">
      <c r="A6" s="7"/>
      <c r="B6" s="8"/>
      <c r="C6" s="26"/>
      <c r="D6" s="35" t="s">
        <v>14</v>
      </c>
      <c r="E6" s="35" t="s">
        <v>14</v>
      </c>
      <c r="F6" s="141" t="s">
        <v>1</v>
      </c>
      <c r="G6" s="142"/>
      <c r="H6" s="143"/>
      <c r="I6" s="64" t="s">
        <v>41</v>
      </c>
      <c r="J6" s="133" t="s">
        <v>49</v>
      </c>
      <c r="K6" s="135"/>
      <c r="L6" s="99" t="s">
        <v>13</v>
      </c>
      <c r="M6" s="52"/>
    </row>
    <row r="7" spans="1:13" ht="18" customHeight="1">
      <c r="A7" s="9"/>
      <c r="B7" s="10"/>
      <c r="C7" s="47"/>
      <c r="D7" s="36"/>
      <c r="E7" s="36"/>
      <c r="F7" s="37" t="s">
        <v>38</v>
      </c>
      <c r="G7" s="38" t="s">
        <v>39</v>
      </c>
      <c r="H7" s="38" t="s">
        <v>40</v>
      </c>
      <c r="I7" s="100" t="s">
        <v>38</v>
      </c>
      <c r="J7" s="101" t="s">
        <v>52</v>
      </c>
      <c r="K7" s="76" t="s">
        <v>53</v>
      </c>
      <c r="L7" s="102" t="s">
        <v>54</v>
      </c>
      <c r="M7" s="52"/>
    </row>
    <row r="8" spans="1:13" ht="19.5" customHeight="1">
      <c r="A8" s="121" t="s">
        <v>15</v>
      </c>
      <c r="B8" s="8" t="s">
        <v>16</v>
      </c>
      <c r="C8" s="8"/>
      <c r="D8" s="39">
        <v>80651.391</v>
      </c>
      <c r="E8" s="40">
        <v>81293.563</v>
      </c>
      <c r="F8" s="19">
        <f>19678.434+19817.31</f>
        <v>39495.744000000006</v>
      </c>
      <c r="G8" s="40">
        <f>H8-F8</f>
        <v>39756.041</v>
      </c>
      <c r="H8" s="40">
        <v>79251.785</v>
      </c>
      <c r="I8" s="84">
        <f>19768.669+19487.83</f>
        <v>39256.499</v>
      </c>
      <c r="J8" s="103">
        <f>I8-F8</f>
        <v>-239.24500000000262</v>
      </c>
      <c r="K8" s="104">
        <f>J8/F8*100</f>
        <v>-0.6057488118213512</v>
      </c>
      <c r="L8" s="105">
        <f>I8/$I$10*100</f>
        <v>75.17703223019168</v>
      </c>
      <c r="M8" s="53"/>
    </row>
    <row r="9" spans="1:13" ht="19.5" customHeight="1">
      <c r="A9" s="121" t="s">
        <v>17</v>
      </c>
      <c r="B9" s="8" t="s">
        <v>18</v>
      </c>
      <c r="C9" s="8"/>
      <c r="D9" s="15">
        <v>23577.449</v>
      </c>
      <c r="E9" s="20">
        <v>23872.585</v>
      </c>
      <c r="F9" s="21">
        <f>6415.873+6124.786</f>
        <v>12540.659</v>
      </c>
      <c r="G9" s="20">
        <f aca="true" t="shared" si="0" ref="G9:G33">H9-F9</f>
        <v>13044.595000000001</v>
      </c>
      <c r="H9" s="20">
        <v>25585.254</v>
      </c>
      <c r="I9" s="88">
        <f>6796.03+6166.211</f>
        <v>12962.241</v>
      </c>
      <c r="J9" s="103">
        <f aca="true" t="shared" si="1" ref="J9:J34">I9-F9</f>
        <v>421.58200000000033</v>
      </c>
      <c r="K9" s="104">
        <f>J9/F9*100</f>
        <v>3.361721262016616</v>
      </c>
      <c r="L9" s="105">
        <f>I9/$I$10*100</f>
        <v>24.822967769808308</v>
      </c>
      <c r="M9" s="53"/>
    </row>
    <row r="10" spans="1:13" ht="19.5" customHeight="1">
      <c r="A10" s="122"/>
      <c r="B10" s="10" t="s">
        <v>19</v>
      </c>
      <c r="C10" s="10"/>
      <c r="D10" s="23">
        <v>104228.84</v>
      </c>
      <c r="E10" s="41">
        <v>105166.148</v>
      </c>
      <c r="F10" s="25">
        <f>26094.307+25942.096</f>
        <v>52036.403000000006</v>
      </c>
      <c r="G10" s="20">
        <f>SUM(G8:G9)</f>
        <v>52800.636</v>
      </c>
      <c r="H10" s="41">
        <v>104837.039</v>
      </c>
      <c r="I10" s="25">
        <f>SUM(I8:I9)</f>
        <v>52218.740000000005</v>
      </c>
      <c r="J10" s="103">
        <f t="shared" si="1"/>
        <v>182.33699999999953</v>
      </c>
      <c r="K10" s="104">
        <f aca="true" t="shared" si="2" ref="K10:K34">J10/F10*100</f>
        <v>0.35040277476519566</v>
      </c>
      <c r="L10" s="105">
        <f>I10/$I$10*100</f>
        <v>100</v>
      </c>
      <c r="M10" s="53"/>
    </row>
    <row r="11" spans="1:13" ht="19.5" customHeight="1">
      <c r="A11" s="121" t="s">
        <v>2</v>
      </c>
      <c r="B11" s="8" t="s">
        <v>20</v>
      </c>
      <c r="C11" s="8"/>
      <c r="D11" s="15">
        <v>11614.229</v>
      </c>
      <c r="E11" s="20">
        <v>11482.341</v>
      </c>
      <c r="F11" s="19">
        <v>5519.477</v>
      </c>
      <c r="G11" s="42">
        <f t="shared" si="0"/>
        <v>5410.223000000001</v>
      </c>
      <c r="H11" s="20">
        <v>10929.7</v>
      </c>
      <c r="I11" s="84">
        <v>5499.994</v>
      </c>
      <c r="J11" s="106">
        <f t="shared" si="1"/>
        <v>-19.483000000000175</v>
      </c>
      <c r="K11" s="107">
        <f t="shared" si="2"/>
        <v>-0.35298634272776525</v>
      </c>
      <c r="L11" s="108">
        <f>I11/$I$13*100</f>
        <v>79.89097049477985</v>
      </c>
      <c r="M11" s="32"/>
    </row>
    <row r="12" spans="1:13" ht="19.5" customHeight="1">
      <c r="A12" s="121" t="s">
        <v>50</v>
      </c>
      <c r="B12" s="8" t="s">
        <v>21</v>
      </c>
      <c r="C12" s="8"/>
      <c r="D12" s="15">
        <v>2623.755</v>
      </c>
      <c r="E12" s="20">
        <v>2627.428</v>
      </c>
      <c r="F12" s="21">
        <v>1342.057</v>
      </c>
      <c r="G12" s="43">
        <f t="shared" si="0"/>
        <v>1400.497</v>
      </c>
      <c r="H12" s="20">
        <v>2742.554</v>
      </c>
      <c r="I12" s="88">
        <v>1384.381</v>
      </c>
      <c r="J12" s="103">
        <f t="shared" si="1"/>
        <v>42.32400000000007</v>
      </c>
      <c r="K12" s="104">
        <f t="shared" si="2"/>
        <v>3.1536663494918673</v>
      </c>
      <c r="L12" s="87">
        <f>I12/$I$13*100</f>
        <v>20.109029505220157</v>
      </c>
      <c r="M12" s="32"/>
    </row>
    <row r="13" spans="1:13" ht="19.5" customHeight="1">
      <c r="A13" s="122" t="s">
        <v>5</v>
      </c>
      <c r="B13" s="10" t="s">
        <v>19</v>
      </c>
      <c r="C13" s="10"/>
      <c r="D13" s="23">
        <v>14237.984</v>
      </c>
      <c r="E13" s="41">
        <v>14109.769</v>
      </c>
      <c r="F13" s="25">
        <v>6861.534</v>
      </c>
      <c r="G13" s="43">
        <f>SUM(G11:G12)</f>
        <v>6810.720000000001</v>
      </c>
      <c r="H13" s="41">
        <v>13672.254</v>
      </c>
      <c r="I13" s="25">
        <f>SUM(I11:I12)</f>
        <v>6884.375</v>
      </c>
      <c r="J13" s="109">
        <f t="shared" si="1"/>
        <v>22.84100000000035</v>
      </c>
      <c r="K13" s="110">
        <f t="shared" si="2"/>
        <v>0.33288474559770964</v>
      </c>
      <c r="L13" s="87">
        <f>I13/$I$13*100</f>
        <v>100</v>
      </c>
      <c r="M13" s="32"/>
    </row>
    <row r="14" spans="1:13" ht="19.5" customHeight="1">
      <c r="A14" s="121"/>
      <c r="B14" s="35"/>
      <c r="C14" s="8" t="s">
        <v>47</v>
      </c>
      <c r="D14" s="15">
        <v>0</v>
      </c>
      <c r="E14" s="20">
        <v>0</v>
      </c>
      <c r="F14" s="16">
        <v>0</v>
      </c>
      <c r="G14" s="42">
        <f t="shared" si="0"/>
        <v>1.759</v>
      </c>
      <c r="H14" s="20">
        <v>1.759</v>
      </c>
      <c r="I14" s="111">
        <v>0</v>
      </c>
      <c r="J14" s="103">
        <f t="shared" si="1"/>
        <v>0</v>
      </c>
      <c r="K14" s="104" t="s">
        <v>55</v>
      </c>
      <c r="L14" s="108">
        <f aca="true" t="shared" si="3" ref="L14:L21">I14/$I$21*100</f>
        <v>0</v>
      </c>
      <c r="M14" s="32"/>
    </row>
    <row r="15" spans="1:13" ht="19.5" customHeight="1">
      <c r="A15" s="121"/>
      <c r="B15" s="35" t="s">
        <v>7</v>
      </c>
      <c r="C15" s="8" t="s">
        <v>22</v>
      </c>
      <c r="D15" s="15">
        <v>4476.634</v>
      </c>
      <c r="E15" s="20">
        <v>4358.234</v>
      </c>
      <c r="F15" s="21">
        <v>2340.974</v>
      </c>
      <c r="G15" s="43">
        <f t="shared" si="0"/>
        <v>2229.228</v>
      </c>
      <c r="H15" s="20">
        <v>4570.202</v>
      </c>
      <c r="I15" s="88">
        <v>2283.111</v>
      </c>
      <c r="J15" s="103">
        <f t="shared" si="1"/>
        <v>-57.863000000000284</v>
      </c>
      <c r="K15" s="104">
        <f t="shared" si="2"/>
        <v>-2.4717489386896343</v>
      </c>
      <c r="L15" s="87">
        <f t="shared" si="3"/>
        <v>59.34005526699907</v>
      </c>
      <c r="M15" s="32"/>
    </row>
    <row r="16" spans="1:13" ht="19.5" customHeight="1">
      <c r="A16" s="121" t="s">
        <v>9</v>
      </c>
      <c r="B16" s="35"/>
      <c r="C16" s="8" t="s">
        <v>24</v>
      </c>
      <c r="D16" s="15">
        <v>462.129</v>
      </c>
      <c r="E16" s="20">
        <v>525.298</v>
      </c>
      <c r="F16" s="21">
        <v>160.147</v>
      </c>
      <c r="G16" s="43">
        <f t="shared" si="0"/>
        <v>321.841</v>
      </c>
      <c r="H16" s="20">
        <v>481.988</v>
      </c>
      <c r="I16" s="88">
        <v>179.055</v>
      </c>
      <c r="J16" s="103">
        <f t="shared" si="1"/>
        <v>18.908000000000015</v>
      </c>
      <c r="K16" s="104">
        <f t="shared" si="2"/>
        <v>11.80665263788895</v>
      </c>
      <c r="L16" s="112">
        <f t="shared" si="3"/>
        <v>4.653796331335848</v>
      </c>
      <c r="M16" s="54"/>
    </row>
    <row r="17" spans="1:13" ht="19.5" customHeight="1">
      <c r="A17" s="121"/>
      <c r="B17" s="35" t="s">
        <v>10</v>
      </c>
      <c r="C17" s="8" t="s">
        <v>25</v>
      </c>
      <c r="D17" s="15">
        <v>4096.08</v>
      </c>
      <c r="E17" s="20">
        <v>4342.307</v>
      </c>
      <c r="F17" s="21">
        <v>2059.127</v>
      </c>
      <c r="G17" s="43">
        <f t="shared" si="0"/>
        <v>1481.469</v>
      </c>
      <c r="H17" s="20">
        <v>3540.596</v>
      </c>
      <c r="I17" s="88">
        <v>712.703</v>
      </c>
      <c r="J17" s="103">
        <f t="shared" si="1"/>
        <v>-1346.424</v>
      </c>
      <c r="K17" s="104">
        <f t="shared" si="2"/>
        <v>-65.38809893707382</v>
      </c>
      <c r="L17" s="112">
        <f t="shared" si="3"/>
        <v>18.523775413878713</v>
      </c>
      <c r="M17" s="54"/>
    </row>
    <row r="18" spans="1:13" ht="19.5" customHeight="1">
      <c r="A18" s="121"/>
      <c r="B18" s="35"/>
      <c r="C18" s="8" t="s">
        <v>23</v>
      </c>
      <c r="D18" s="15">
        <v>504.997</v>
      </c>
      <c r="E18" s="20">
        <v>540.3</v>
      </c>
      <c r="F18" s="21">
        <v>264.006</v>
      </c>
      <c r="G18" s="43">
        <f t="shared" si="0"/>
        <v>265.83000000000004</v>
      </c>
      <c r="H18" s="20">
        <v>529.836</v>
      </c>
      <c r="I18" s="88">
        <v>254.88</v>
      </c>
      <c r="J18" s="103">
        <f>I18-F18</f>
        <v>-9.125999999999976</v>
      </c>
      <c r="K18" s="104">
        <f>J18/F18*100</f>
        <v>-3.4567396195540923</v>
      </c>
      <c r="L18" s="87">
        <f t="shared" si="3"/>
        <v>6.624554516382569</v>
      </c>
      <c r="M18" s="32"/>
    </row>
    <row r="19" spans="1:13" ht="19.5" customHeight="1">
      <c r="A19" s="121"/>
      <c r="B19" s="35" t="s">
        <v>5</v>
      </c>
      <c r="C19" s="8" t="s">
        <v>26</v>
      </c>
      <c r="D19" s="15">
        <v>104.866</v>
      </c>
      <c r="E19" s="20">
        <v>63.602</v>
      </c>
      <c r="F19" s="21">
        <v>31.201</v>
      </c>
      <c r="G19" s="43">
        <f t="shared" si="0"/>
        <v>34.145999999999994</v>
      </c>
      <c r="H19" s="20">
        <v>65.347</v>
      </c>
      <c r="I19" s="88">
        <v>11.585</v>
      </c>
      <c r="J19" s="103">
        <f t="shared" si="1"/>
        <v>-19.616</v>
      </c>
      <c r="K19" s="104">
        <f t="shared" si="2"/>
        <v>-62.86977981474953</v>
      </c>
      <c r="L19" s="87">
        <f t="shared" si="3"/>
        <v>0.30110430034640645</v>
      </c>
      <c r="M19" s="32"/>
    </row>
    <row r="20" spans="1:13" ht="19.5" customHeight="1">
      <c r="A20" s="121" t="s">
        <v>11</v>
      </c>
      <c r="B20" s="35"/>
      <c r="C20" s="10" t="s">
        <v>51</v>
      </c>
      <c r="D20" s="23">
        <v>575.612</v>
      </c>
      <c r="E20" s="41">
        <v>696.624</v>
      </c>
      <c r="F20" s="25">
        <v>414.654</v>
      </c>
      <c r="G20" s="43">
        <f t="shared" si="0"/>
        <v>464.52700000000004</v>
      </c>
      <c r="H20" s="41">
        <v>879.181</v>
      </c>
      <c r="I20" s="90">
        <v>406.16999999999996</v>
      </c>
      <c r="J20" s="103">
        <f t="shared" si="1"/>
        <v>-8.484000000000037</v>
      </c>
      <c r="K20" s="104">
        <f t="shared" si="2"/>
        <v>-2.0460432071076213</v>
      </c>
      <c r="L20" s="83">
        <f t="shared" si="3"/>
        <v>10.55671417105739</v>
      </c>
      <c r="M20" s="32"/>
    </row>
    <row r="21" spans="1:13" ht="19.5" customHeight="1">
      <c r="A21" s="121"/>
      <c r="B21" s="124"/>
      <c r="C21" s="10" t="s">
        <v>19</v>
      </c>
      <c r="D21" s="23">
        <v>10220.318</v>
      </c>
      <c r="E21" s="41">
        <v>10526.365</v>
      </c>
      <c r="F21" s="19">
        <v>5270.109</v>
      </c>
      <c r="G21" s="42">
        <f>SUM(G14:G20)</f>
        <v>4798.8</v>
      </c>
      <c r="H21" s="41">
        <v>10068.909</v>
      </c>
      <c r="I21" s="84">
        <f>SUM(I14:I20)</f>
        <v>3847.504</v>
      </c>
      <c r="J21" s="113">
        <f t="shared" si="1"/>
        <v>-1422.6050000000005</v>
      </c>
      <c r="K21" s="114">
        <f t="shared" si="2"/>
        <v>-26.993843960343145</v>
      </c>
      <c r="L21" s="115">
        <f t="shared" si="3"/>
        <v>100</v>
      </c>
      <c r="M21" s="32"/>
    </row>
    <row r="22" spans="1:13" ht="19.5" customHeight="1">
      <c r="A22" s="121"/>
      <c r="B22" s="35"/>
      <c r="C22" s="8" t="s">
        <v>47</v>
      </c>
      <c r="D22" s="15">
        <v>3052.654</v>
      </c>
      <c r="E22" s="20">
        <v>2678.938</v>
      </c>
      <c r="F22" s="19">
        <v>1153.49</v>
      </c>
      <c r="G22" s="42">
        <f t="shared" si="0"/>
        <v>1145.186</v>
      </c>
      <c r="H22" s="20">
        <v>2298.676</v>
      </c>
      <c r="I22" s="84">
        <v>1251.248</v>
      </c>
      <c r="J22" s="103">
        <f t="shared" si="1"/>
        <v>97.75800000000004</v>
      </c>
      <c r="K22" s="104">
        <f t="shared" si="2"/>
        <v>8.474975942574279</v>
      </c>
      <c r="L22" s="108">
        <f aca="true" t="shared" si="4" ref="L22:L29">I22/$I$29*100</f>
        <v>63.97055177085598</v>
      </c>
      <c r="M22" s="32"/>
    </row>
    <row r="23" spans="1:13" ht="19.5" customHeight="1">
      <c r="A23" s="121"/>
      <c r="B23" s="35" t="s">
        <v>36</v>
      </c>
      <c r="C23" s="8" t="s">
        <v>22</v>
      </c>
      <c r="D23" s="15">
        <v>192.906</v>
      </c>
      <c r="E23" s="20">
        <v>151.109</v>
      </c>
      <c r="F23" s="21">
        <v>84.964</v>
      </c>
      <c r="G23" s="43">
        <f t="shared" si="0"/>
        <v>168.632</v>
      </c>
      <c r="H23" s="20">
        <v>253.596</v>
      </c>
      <c r="I23" s="88">
        <v>135.245</v>
      </c>
      <c r="J23" s="103">
        <f t="shared" si="1"/>
        <v>50.281000000000006</v>
      </c>
      <c r="K23" s="104">
        <f t="shared" si="2"/>
        <v>59.17918177110306</v>
      </c>
      <c r="L23" s="87">
        <f t="shared" si="4"/>
        <v>6.914454428098519</v>
      </c>
      <c r="M23" s="32"/>
    </row>
    <row r="24" spans="1:13" ht="19.5" customHeight="1">
      <c r="A24" s="121" t="s">
        <v>5</v>
      </c>
      <c r="B24" s="35" t="s">
        <v>37</v>
      </c>
      <c r="C24" s="8" t="s">
        <v>24</v>
      </c>
      <c r="D24" s="15">
        <v>0.503</v>
      </c>
      <c r="E24" s="20">
        <v>0.173</v>
      </c>
      <c r="F24" s="21">
        <v>1.604</v>
      </c>
      <c r="G24" s="43">
        <f t="shared" si="0"/>
        <v>0.33399999999999985</v>
      </c>
      <c r="H24" s="20">
        <v>1.938</v>
      </c>
      <c r="I24" s="88">
        <v>0.08</v>
      </c>
      <c r="J24" s="103">
        <f t="shared" si="1"/>
        <v>-1.524</v>
      </c>
      <c r="K24" s="116">
        <f t="shared" si="2"/>
        <v>-95.01246882793018</v>
      </c>
      <c r="L24" s="87">
        <f t="shared" si="4"/>
        <v>0.004090031825560144</v>
      </c>
      <c r="M24" s="32"/>
    </row>
    <row r="25" spans="1:13" ht="19.5" customHeight="1">
      <c r="A25" s="121"/>
      <c r="B25" s="35" t="s">
        <v>27</v>
      </c>
      <c r="C25" s="8" t="s">
        <v>25</v>
      </c>
      <c r="D25" s="27">
        <v>158.546</v>
      </c>
      <c r="E25" s="20">
        <v>272.921</v>
      </c>
      <c r="F25" s="21">
        <v>274.106</v>
      </c>
      <c r="G25" s="43">
        <f t="shared" si="0"/>
        <v>609.734</v>
      </c>
      <c r="H25" s="20">
        <v>883.84</v>
      </c>
      <c r="I25" s="88">
        <v>460.445</v>
      </c>
      <c r="J25" s="103">
        <f t="shared" si="1"/>
        <v>186.339</v>
      </c>
      <c r="K25" s="104">
        <f t="shared" si="2"/>
        <v>67.98063522870714</v>
      </c>
      <c r="L25" s="87">
        <f t="shared" si="4"/>
        <v>23.5404337990005</v>
      </c>
      <c r="M25" s="32"/>
    </row>
    <row r="26" spans="1:13" ht="19.5" customHeight="1">
      <c r="A26" s="121"/>
      <c r="B26" s="35" t="s">
        <v>11</v>
      </c>
      <c r="C26" s="8" t="s">
        <v>23</v>
      </c>
      <c r="D26" s="15">
        <v>0</v>
      </c>
      <c r="E26" s="20">
        <v>0</v>
      </c>
      <c r="F26" s="21">
        <v>0</v>
      </c>
      <c r="G26" s="43">
        <f t="shared" si="0"/>
        <v>1.51</v>
      </c>
      <c r="H26" s="20">
        <v>1.51</v>
      </c>
      <c r="I26" s="88">
        <v>0</v>
      </c>
      <c r="J26" s="103">
        <f>I26-F26</f>
        <v>0</v>
      </c>
      <c r="K26" s="104" t="s">
        <v>56</v>
      </c>
      <c r="L26" s="87">
        <f t="shared" si="4"/>
        <v>0</v>
      </c>
      <c r="M26" s="32"/>
    </row>
    <row r="27" spans="1:13" ht="19.5" customHeight="1">
      <c r="A27" s="121"/>
      <c r="B27" s="35" t="s">
        <v>5</v>
      </c>
      <c r="C27" s="8" t="s">
        <v>26</v>
      </c>
      <c r="D27" s="15">
        <v>3.262</v>
      </c>
      <c r="E27" s="20">
        <v>3.172</v>
      </c>
      <c r="F27" s="21">
        <v>1.614</v>
      </c>
      <c r="G27" s="43">
        <f t="shared" si="0"/>
        <v>1.727</v>
      </c>
      <c r="H27" s="20">
        <v>3.341</v>
      </c>
      <c r="I27" s="88">
        <v>1.405</v>
      </c>
      <c r="J27" s="103">
        <f t="shared" si="1"/>
        <v>-0.20900000000000007</v>
      </c>
      <c r="K27" s="104">
        <f t="shared" si="2"/>
        <v>-12.949194547707563</v>
      </c>
      <c r="L27" s="87">
        <f t="shared" si="4"/>
        <v>0.07183118393640002</v>
      </c>
      <c r="M27" s="32"/>
    </row>
    <row r="28" spans="1:13" ht="19.5" customHeight="1">
      <c r="A28" s="121"/>
      <c r="B28" s="35"/>
      <c r="C28" s="10" t="s">
        <v>51</v>
      </c>
      <c r="D28" s="23">
        <v>296.312</v>
      </c>
      <c r="E28" s="41">
        <v>280.417</v>
      </c>
      <c r="F28" s="25">
        <v>137.22799999999998</v>
      </c>
      <c r="G28" s="43">
        <f t="shared" si="0"/>
        <v>117.08500000000001</v>
      </c>
      <c r="H28" s="41">
        <v>254.313</v>
      </c>
      <c r="I28" s="90">
        <v>107.552</v>
      </c>
      <c r="J28" s="103">
        <f t="shared" si="1"/>
        <v>-29.675999999999974</v>
      </c>
      <c r="K28" s="104">
        <f t="shared" si="2"/>
        <v>-21.625324277844154</v>
      </c>
      <c r="L28" s="83">
        <f t="shared" si="4"/>
        <v>5.498638786283057</v>
      </c>
      <c r="M28" s="32"/>
    </row>
    <row r="29" spans="1:13" ht="19.5" customHeight="1">
      <c r="A29" s="121"/>
      <c r="B29" s="124"/>
      <c r="C29" s="10" t="s">
        <v>19</v>
      </c>
      <c r="D29" s="23">
        <v>3704.183</v>
      </c>
      <c r="E29" s="41">
        <v>3386.7299999999996</v>
      </c>
      <c r="F29" s="19">
        <v>1653.006</v>
      </c>
      <c r="G29" s="42">
        <f>SUM(G22:G28)</f>
        <v>2044.208</v>
      </c>
      <c r="H29" s="41">
        <v>3697.2140000000004</v>
      </c>
      <c r="I29" s="84">
        <f>SUM(I22:I28)</f>
        <v>1955.9749999999997</v>
      </c>
      <c r="J29" s="117">
        <f t="shared" si="1"/>
        <v>302.9689999999996</v>
      </c>
      <c r="K29" s="118">
        <f t="shared" si="2"/>
        <v>18.328366624198555</v>
      </c>
      <c r="L29" s="115">
        <f t="shared" si="4"/>
        <v>100</v>
      </c>
      <c r="M29" s="32"/>
    </row>
    <row r="30" spans="1:13" ht="19.5" customHeight="1">
      <c r="A30" s="123" t="s">
        <v>28</v>
      </c>
      <c r="B30" s="10"/>
      <c r="C30" s="10"/>
      <c r="D30" s="23">
        <v>13924.501</v>
      </c>
      <c r="E30" s="41">
        <v>13913.095</v>
      </c>
      <c r="F30" s="13">
        <v>6923.115000000001</v>
      </c>
      <c r="G30" s="42">
        <f>G21+G29</f>
        <v>6843.008</v>
      </c>
      <c r="H30" s="41">
        <v>13766.123</v>
      </c>
      <c r="I30" s="80">
        <f>I21+I29</f>
        <v>5803.478999999999</v>
      </c>
      <c r="J30" s="117">
        <f t="shared" si="1"/>
        <v>-1119.6360000000013</v>
      </c>
      <c r="K30" s="118">
        <f t="shared" si="2"/>
        <v>-16.172431051629232</v>
      </c>
      <c r="L30" s="119"/>
      <c r="M30" s="8"/>
    </row>
    <row r="31" spans="1:13" ht="19.5" customHeight="1">
      <c r="A31" s="121" t="s">
        <v>29</v>
      </c>
      <c r="B31" s="8" t="s">
        <v>20</v>
      </c>
      <c r="C31" s="8"/>
      <c r="D31" s="15">
        <v>52.474</v>
      </c>
      <c r="E31" s="20">
        <v>102.932</v>
      </c>
      <c r="F31" s="21">
        <v>45.387</v>
      </c>
      <c r="G31" s="42">
        <f t="shared" si="0"/>
        <v>41.766000000000005</v>
      </c>
      <c r="H31" s="20">
        <v>87.153</v>
      </c>
      <c r="I31" s="88">
        <v>51.452</v>
      </c>
      <c r="J31" s="103">
        <f t="shared" si="1"/>
        <v>6.064999999999998</v>
      </c>
      <c r="K31" s="104">
        <f t="shared" si="2"/>
        <v>13.362857205807826</v>
      </c>
      <c r="L31" s="120"/>
      <c r="M31" s="8"/>
    </row>
    <row r="32" spans="1:13" ht="19.5" customHeight="1">
      <c r="A32" s="121" t="s">
        <v>30</v>
      </c>
      <c r="B32" s="8" t="s">
        <v>21</v>
      </c>
      <c r="C32" s="8"/>
      <c r="D32" s="15">
        <v>166.492</v>
      </c>
      <c r="E32" s="20">
        <v>124.191</v>
      </c>
      <c r="F32" s="21">
        <v>60.826</v>
      </c>
      <c r="G32" s="43">
        <f t="shared" si="0"/>
        <v>62.449999999999996</v>
      </c>
      <c r="H32" s="20">
        <v>123.276</v>
      </c>
      <c r="I32" s="88">
        <v>77.248</v>
      </c>
      <c r="J32" s="103">
        <f t="shared" si="1"/>
        <v>16.422000000000004</v>
      </c>
      <c r="K32" s="104">
        <f t="shared" si="2"/>
        <v>26.998323085522646</v>
      </c>
      <c r="L32" s="120"/>
      <c r="M32" s="8"/>
    </row>
    <row r="33" spans="1:13" ht="19.5" customHeight="1">
      <c r="A33" s="122" t="s">
        <v>31</v>
      </c>
      <c r="B33" s="10" t="s">
        <v>32</v>
      </c>
      <c r="C33" s="10"/>
      <c r="D33" s="23">
        <v>218.96599999999998</v>
      </c>
      <c r="E33" s="41">
        <v>227.123</v>
      </c>
      <c r="F33" s="21">
        <v>106.213</v>
      </c>
      <c r="G33" s="43">
        <f t="shared" si="0"/>
        <v>104.21600000000001</v>
      </c>
      <c r="H33" s="41">
        <v>210.429</v>
      </c>
      <c r="I33" s="88">
        <f>SUM(I31:I32)</f>
        <v>128.7</v>
      </c>
      <c r="J33" s="103">
        <f t="shared" si="1"/>
        <v>22.486999999999995</v>
      </c>
      <c r="K33" s="104">
        <f t="shared" si="2"/>
        <v>21.171607995254817</v>
      </c>
      <c r="L33" s="119"/>
      <c r="M33" s="8"/>
    </row>
    <row r="34" spans="1:13" ht="19.5" customHeight="1">
      <c r="A34" s="48" t="s">
        <v>46</v>
      </c>
      <c r="B34" s="49"/>
      <c r="C34" s="51"/>
      <c r="D34" s="23">
        <v>14143.467</v>
      </c>
      <c r="E34" s="41">
        <v>14140.217999999999</v>
      </c>
      <c r="F34" s="13">
        <v>7029.328</v>
      </c>
      <c r="G34" s="44">
        <f>G30+G33</f>
        <v>6947.224</v>
      </c>
      <c r="H34" s="41">
        <v>13976.552</v>
      </c>
      <c r="I34" s="80">
        <f>I30+I33</f>
        <v>5932.178999999999</v>
      </c>
      <c r="J34" s="113">
        <f t="shared" si="1"/>
        <v>-1097.1490000000013</v>
      </c>
      <c r="K34" s="114">
        <f t="shared" si="2"/>
        <v>-15.608163397696071</v>
      </c>
      <c r="L34" s="119"/>
      <c r="M34" s="8"/>
    </row>
    <row r="35" ht="13.5">
      <c r="H35" s="45"/>
    </row>
    <row r="36" ht="13.5">
      <c r="B36" s="3" t="s">
        <v>57</v>
      </c>
    </row>
    <row r="37" ht="13.5">
      <c r="C37" s="3" t="s">
        <v>33</v>
      </c>
    </row>
    <row r="38" spans="3:10" ht="13.5">
      <c r="C38" s="3" t="s">
        <v>42</v>
      </c>
      <c r="J38" s="79" t="s">
        <v>58</v>
      </c>
    </row>
  </sheetData>
  <sheetProtection/>
  <mergeCells count="7">
    <mergeCell ref="D1:I1"/>
    <mergeCell ref="F6:H6"/>
    <mergeCell ref="J2:L2"/>
    <mergeCell ref="J3:L3"/>
    <mergeCell ref="I5:L5"/>
    <mergeCell ref="F5:H5"/>
    <mergeCell ref="J6:K6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5" r:id="rId1"/>
  <ignoredErrors>
    <ignoredError sqref="G21 G10: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中村才一</dc:creator>
  <cp:keywords/>
  <dc:description/>
  <cp:lastModifiedBy>nsa16</cp:lastModifiedBy>
  <cp:lastPrinted>2019-01-17T09:55:23Z</cp:lastPrinted>
  <dcterms:created xsi:type="dcterms:W3CDTF">2057-08-12T16:02:30Z</dcterms:created>
  <dcterms:modified xsi:type="dcterms:W3CDTF">2019-01-18T08:16:48Z</dcterms:modified>
  <cp:category/>
  <cp:version/>
  <cp:contentType/>
  <cp:contentStatus/>
</cp:coreProperties>
</file>